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ates\Documents\Coates 2\Finances\Bank accounts &amp; financial anlysis\Bank reconciliations\"/>
    </mc:Choice>
  </mc:AlternateContent>
  <bookViews>
    <workbookView xWindow="0" yWindow="0" windowWidth="20490" windowHeight="685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D38" i="1"/>
  <c r="D40" i="1" s="1"/>
  <c r="D33" i="1"/>
  <c r="D32" i="1"/>
  <c r="E31" i="1"/>
  <c r="F31" i="1" s="1"/>
  <c r="D31" i="1"/>
  <c r="A31" i="1"/>
  <c r="F30" i="1"/>
  <c r="F29" i="1"/>
  <c r="E28" i="1"/>
  <c r="E34" i="1" s="1"/>
  <c r="A28" i="1"/>
  <c r="A34" i="1" s="1"/>
  <c r="F27" i="1"/>
  <c r="D26" i="1"/>
  <c r="F26" i="1" s="1"/>
  <c r="D25" i="1"/>
  <c r="F25" i="1" s="1"/>
  <c r="D24" i="1"/>
  <c r="F24" i="1" s="1"/>
  <c r="D23" i="1"/>
  <c r="F23" i="1" s="1"/>
  <c r="D22" i="1"/>
  <c r="F22" i="1" s="1"/>
  <c r="D21" i="1"/>
  <c r="F21" i="1" s="1"/>
  <c r="D20" i="1"/>
  <c r="F20" i="1" s="1"/>
  <c r="D19" i="1"/>
  <c r="F19" i="1" s="1"/>
  <c r="D18" i="1"/>
  <c r="F18" i="1" s="1"/>
  <c r="D17" i="1"/>
  <c r="F17" i="1" s="1"/>
  <c r="D16" i="1"/>
  <c r="F16" i="1" s="1"/>
  <c r="D15" i="1"/>
  <c r="F15" i="1" s="1"/>
  <c r="D14" i="1"/>
  <c r="F14" i="1" s="1"/>
  <c r="D13" i="1"/>
  <c r="F13" i="1" s="1"/>
  <c r="A11" i="1"/>
  <c r="A35" i="1" s="1"/>
  <c r="D4" i="1" s="1"/>
  <c r="D10" i="1"/>
  <c r="F10" i="1" s="1"/>
  <c r="D8" i="1"/>
  <c r="F8" i="1" s="1"/>
  <c r="D7" i="1"/>
  <c r="F7" i="1" s="1"/>
  <c r="D6" i="1"/>
  <c r="F6" i="1" s="1"/>
  <c r="F11" i="1" l="1"/>
  <c r="D11" i="1"/>
  <c r="E4" i="1"/>
  <c r="E11" i="1" s="1"/>
  <c r="D45" i="1"/>
  <c r="D43" i="1"/>
  <c r="D28" i="1"/>
  <c r="F28" i="1" l="1"/>
  <c r="D34" i="1"/>
  <c r="F34" i="1" s="1"/>
  <c r="D35" i="1"/>
</calcChain>
</file>

<file path=xl/sharedStrings.xml><?xml version="1.0" encoding="utf-8"?>
<sst xmlns="http://schemas.openxmlformats.org/spreadsheetml/2006/main" count="50" uniqueCount="46">
  <si>
    <t>Coates Parish council 2025/26: Financial statement at 30 October 2025</t>
  </si>
  <si>
    <t xml:space="preserve"> </t>
  </si>
  <si>
    <t>Actual 2024/25</t>
  </si>
  <si>
    <t>Budget (25/26)</t>
  </si>
  <si>
    <t>Variance</t>
  </si>
  <si>
    <t>Brought forward</t>
  </si>
  <si>
    <t>Income</t>
  </si>
  <si>
    <t>Precept</t>
  </si>
  <si>
    <t>Bank interest</t>
  </si>
  <si>
    <t>VAT repayment</t>
  </si>
  <si>
    <t>Grants</t>
  </si>
  <si>
    <t>Other - cash</t>
  </si>
  <si>
    <t>TOTAL INCOME</t>
  </si>
  <si>
    <t>Expenditure</t>
  </si>
  <si>
    <t>Budget (24/25)</t>
  </si>
  <si>
    <t>Bank charges</t>
  </si>
  <si>
    <t>General administration</t>
  </si>
  <si>
    <t>Clerks salary/HMRC/PATA</t>
  </si>
  <si>
    <t>Grass cutting</t>
  </si>
  <si>
    <t>Audit</t>
  </si>
  <si>
    <t>IT services / website</t>
  </si>
  <si>
    <t>Training</t>
  </si>
  <si>
    <t>GAPTC</t>
  </si>
  <si>
    <t>Insurance</t>
  </si>
  <si>
    <t>Room hire</t>
  </si>
  <si>
    <t>Playground inspection / maintenance</t>
  </si>
  <si>
    <t>Professional fees</t>
  </si>
  <si>
    <t>Maintenance of Council Assets</t>
  </si>
  <si>
    <t>New laptop</t>
  </si>
  <si>
    <t>Total</t>
  </si>
  <si>
    <t>Projects:</t>
  </si>
  <si>
    <t>Website Accessibility requirements</t>
  </si>
  <si>
    <t>Road safety</t>
  </si>
  <si>
    <t>Unbudgeted</t>
  </si>
  <si>
    <t>VAT incurred</t>
  </si>
  <si>
    <t>TOTAL EXPENDITURE</t>
  </si>
  <si>
    <t xml:space="preserve">Carried forward </t>
  </si>
  <si>
    <t>Current assets</t>
  </si>
  <si>
    <t>Lloyds Comm Instant account</t>
  </si>
  <si>
    <t>Lloyds Community account</t>
  </si>
  <si>
    <t>TOTAL ASSETS</t>
  </si>
  <si>
    <t>Current liabilities</t>
  </si>
  <si>
    <t>Creditors</t>
  </si>
  <si>
    <t>NET ASSETS</t>
  </si>
  <si>
    <t>Less unpresented cheques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</si>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</sst>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£&quot;* #,##0.00_-;\-&quot;£&quot;* #,##0.00_-;_-&quot;£&quot;* &quot;-&quot;??_-;_-@_-"/>
    <numFmt numFmtId="164" formatCode="[$-409]General"/>
    <numFmt numFmtId="165" formatCode="[$-409]d\-mmm\-yy"/>
    <numFmt numFmtId="166" formatCode="[$-409]#,##0.00"/>
    <numFmt numFmtId="167" formatCode="[$-409]#,##0"/>
    <numFmt numFmtId="168" formatCode="&quot;£&quot;#,##0.00"/>
    <numFmt numFmtId="169" formatCode="&quot;£&quot;#,##0.00;[Red]&quot;-£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4" fillId="0" borderId="0" applyBorder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164" fontId="5" fillId="0" borderId="0" xfId="2" applyFont="1" applyFill="1" applyAlignment="1"/>
    <xf numFmtId="164" fontId="6" fillId="0" borderId="0" xfId="2" applyFont="1" applyFill="1" applyAlignment="1">
      <alignment horizontal="center"/>
    </xf>
    <xf numFmtId="164" fontId="6" fillId="0" borderId="0" xfId="2" applyFont="1" applyFill="1" applyAlignment="1">
      <alignment horizontal="left" vertical="top" wrapText="1"/>
    </xf>
    <xf numFmtId="164" fontId="6" fillId="0" borderId="0" xfId="2" applyFont="1" applyFill="1" applyAlignment="1">
      <alignment vertical="top" wrapText="1"/>
    </xf>
    <xf numFmtId="165" fontId="7" fillId="0" borderId="0" xfId="2" applyNumberFormat="1" applyFont="1" applyFill="1" applyAlignment="1">
      <alignment horizontal="right" vertical="top" wrapText="1"/>
    </xf>
    <xf numFmtId="164" fontId="6" fillId="0" borderId="0" xfId="2" applyFont="1" applyFill="1" applyAlignment="1">
      <alignment horizontal="right" vertical="top" wrapText="1"/>
    </xf>
    <xf numFmtId="164" fontId="6" fillId="0" borderId="0" xfId="2" applyFont="1" applyFill="1" applyAlignment="1"/>
    <xf numFmtId="166" fontId="8" fillId="0" borderId="0" xfId="2" applyNumberFormat="1" applyFont="1" applyFill="1" applyAlignment="1"/>
    <xf numFmtId="167" fontId="6" fillId="0" borderId="0" xfId="2" applyNumberFormat="1" applyFont="1" applyFill="1" applyAlignment="1"/>
    <xf numFmtId="166" fontId="6" fillId="0" borderId="0" xfId="2" applyNumberFormat="1" applyFont="1" applyFill="1" applyAlignment="1"/>
    <xf numFmtId="166" fontId="5" fillId="0" borderId="0" xfId="2" applyNumberFormat="1" applyFont="1" applyFill="1" applyAlignment="1"/>
    <xf numFmtId="164" fontId="6" fillId="2" borderId="0" xfId="2" applyFont="1" applyFill="1" applyAlignment="1"/>
    <xf numFmtId="167" fontId="5" fillId="0" borderId="0" xfId="2" applyNumberFormat="1" applyFont="1" applyFill="1" applyAlignment="1"/>
    <xf numFmtId="4" fontId="5" fillId="0" borderId="0" xfId="2" applyNumberFormat="1" applyFont="1" applyFill="1" applyAlignment="1"/>
    <xf numFmtId="166" fontId="9" fillId="0" borderId="0" xfId="2" applyNumberFormat="1" applyFont="1" applyFill="1" applyAlignment="1"/>
    <xf numFmtId="166" fontId="8" fillId="0" borderId="1" xfId="2" applyNumberFormat="1" applyFont="1" applyFill="1" applyBorder="1" applyAlignment="1"/>
    <xf numFmtId="164" fontId="6" fillId="0" borderId="1" xfId="2" applyFont="1" applyFill="1" applyBorder="1" applyAlignment="1"/>
    <xf numFmtId="0" fontId="3" fillId="0" borderId="0" xfId="0" applyFont="1" applyBorder="1"/>
    <xf numFmtId="164" fontId="6" fillId="0" borderId="0" xfId="2" applyFont="1" applyFill="1" applyBorder="1" applyAlignment="1"/>
    <xf numFmtId="166" fontId="8" fillId="0" borderId="0" xfId="2" applyNumberFormat="1" applyFont="1" applyFill="1" applyBorder="1" applyAlignment="1"/>
    <xf numFmtId="164" fontId="6" fillId="0" borderId="0" xfId="2" applyFont="1" applyFill="1" applyAlignment="1">
      <alignment horizontal="left" wrapText="1"/>
    </xf>
    <xf numFmtId="166" fontId="5" fillId="0" borderId="0" xfId="2" applyNumberFormat="1" applyFont="1" applyFill="1" applyBorder="1" applyAlignment="1"/>
    <xf numFmtId="4" fontId="6" fillId="0" borderId="0" xfId="2" applyNumberFormat="1" applyFont="1" applyFill="1" applyAlignment="1"/>
    <xf numFmtId="4" fontId="5" fillId="0" borderId="0" xfId="2" applyNumberFormat="1" applyFont="1" applyFill="1" applyAlignment="1">
      <alignment horizontal="right" wrapText="1"/>
    </xf>
    <xf numFmtId="166" fontId="9" fillId="0" borderId="0" xfId="2" applyNumberFormat="1" applyFont="1" applyFill="1" applyAlignment="1">
      <alignment horizontal="right"/>
    </xf>
    <xf numFmtId="166" fontId="7" fillId="0" borderId="0" xfId="2" applyNumberFormat="1" applyFont="1" applyFill="1" applyAlignment="1">
      <alignment horizontal="right"/>
    </xf>
    <xf numFmtId="164" fontId="5" fillId="0" borderId="0" xfId="2" applyFont="1" applyFill="1" applyBorder="1" applyAlignment="1"/>
    <xf numFmtId="166" fontId="7" fillId="0" borderId="0" xfId="2" applyNumberFormat="1" applyFont="1" applyFill="1" applyBorder="1" applyAlignment="1">
      <alignment horizontal="right"/>
    </xf>
    <xf numFmtId="166" fontId="7" fillId="0" borderId="0" xfId="2" applyNumberFormat="1" applyFont="1" applyFill="1" applyAlignment="1"/>
    <xf numFmtId="4" fontId="9" fillId="0" borderId="0" xfId="0" applyNumberFormat="1" applyFont="1" applyBorder="1"/>
    <xf numFmtId="166" fontId="7" fillId="0" borderId="0" xfId="2" applyNumberFormat="1" applyFont="1" applyFill="1" applyBorder="1" applyAlignment="1"/>
    <xf numFmtId="166" fontId="9" fillId="0" borderId="0" xfId="2" applyNumberFormat="1" applyFont="1" applyFill="1" applyBorder="1" applyAlignment="1"/>
    <xf numFmtId="4" fontId="3" fillId="0" borderId="0" xfId="0" applyNumberFormat="1" applyFont="1"/>
    <xf numFmtId="166" fontId="7" fillId="0" borderId="2" xfId="2" applyNumberFormat="1" applyFont="1" applyFill="1" applyBorder="1" applyAlignment="1"/>
    <xf numFmtId="164" fontId="6" fillId="0" borderId="2" xfId="2" applyFont="1" applyFill="1" applyBorder="1" applyAlignment="1"/>
    <xf numFmtId="164" fontId="6" fillId="0" borderId="0" xfId="2" applyFont="1" applyFill="1" applyAlignment="1">
      <alignment horizontal="left"/>
    </xf>
    <xf numFmtId="166" fontId="7" fillId="3" borderId="3" xfId="2" applyNumberFormat="1" applyFont="1" applyFill="1" applyBorder="1" applyAlignment="1"/>
    <xf numFmtId="164" fontId="6" fillId="3" borderId="3" xfId="2" applyFont="1" applyFill="1" applyBorder="1" applyAlignment="1"/>
    <xf numFmtId="4" fontId="3" fillId="0" borderId="0" xfId="0" applyNumberFormat="1" applyFont="1" applyBorder="1"/>
    <xf numFmtId="166" fontId="7" fillId="3" borderId="0" xfId="2" applyNumberFormat="1" applyFont="1" applyFill="1" applyBorder="1" applyAlignment="1"/>
    <xf numFmtId="164" fontId="6" fillId="3" borderId="0" xfId="2" applyFont="1" applyFill="1" applyBorder="1" applyAlignment="1"/>
    <xf numFmtId="167" fontId="6" fillId="0" borderId="0" xfId="2" applyNumberFormat="1" applyFont="1" applyFill="1" applyBorder="1" applyAlignment="1"/>
    <xf numFmtId="4" fontId="10" fillId="0" borderId="0" xfId="0" applyNumberFormat="1" applyFont="1" applyBorder="1"/>
    <xf numFmtId="166" fontId="10" fillId="0" borderId="0" xfId="2" applyNumberFormat="1" applyFont="1" applyFill="1" applyAlignment="1"/>
    <xf numFmtId="166" fontId="3" fillId="0" borderId="0" xfId="0" applyNumberFormat="1" applyFont="1"/>
    <xf numFmtId="4" fontId="10" fillId="0" borderId="0" xfId="2" applyNumberFormat="1" applyFont="1" applyFill="1" applyBorder="1" applyAlignment="1"/>
    <xf numFmtId="166" fontId="6" fillId="0" borderId="0" xfId="2" applyNumberFormat="1" applyFont="1" applyFill="1" applyAlignment="1">
      <alignment horizontal="left"/>
    </xf>
    <xf numFmtId="44" fontId="3" fillId="0" borderId="0" xfId="0" applyNumberFormat="1" applyFont="1" applyBorder="1"/>
    <xf numFmtId="167" fontId="5" fillId="0" borderId="0" xfId="2" applyNumberFormat="1" applyFont="1" applyFill="1" applyBorder="1" applyAlignment="1"/>
    <xf numFmtId="166" fontId="8" fillId="0" borderId="1" xfId="2" applyNumberFormat="1" applyFont="1" applyFill="1" applyBorder="1" applyAlignment="1">
      <alignment horizontal="right"/>
    </xf>
    <xf numFmtId="168" fontId="5" fillId="0" borderId="0" xfId="2" applyNumberFormat="1" applyFont="1" applyFill="1" applyBorder="1" applyAlignment="1"/>
    <xf numFmtId="164" fontId="5" fillId="0" borderId="0" xfId="2" applyFont="1" applyFill="1" applyAlignment="1">
      <alignment wrapText="1"/>
    </xf>
    <xf numFmtId="164" fontId="5" fillId="0" borderId="0" xfId="2" applyFont="1" applyFill="1" applyAlignment="1">
      <alignment horizontal="right"/>
    </xf>
    <xf numFmtId="169" fontId="7" fillId="0" borderId="1" xfId="2" applyNumberFormat="1" applyFont="1" applyFill="1" applyBorder="1" applyAlignment="1">
      <alignment horizontal="right"/>
    </xf>
    <xf numFmtId="164" fontId="10" fillId="0" borderId="0" xfId="2" applyFont="1" applyFill="1" applyAlignment="1"/>
    <xf numFmtId="169" fontId="6" fillId="0" borderId="0" xfId="2" applyNumberFormat="1" applyFont="1" applyFill="1" applyAlignment="1"/>
    <xf numFmtId="164" fontId="6" fillId="0" borderId="0" xfId="2" applyFont="1" applyFill="1" applyBorder="1" applyAlignment="1">
      <alignment horizontal="center"/>
    </xf>
    <xf numFmtId="44" fontId="5" fillId="0" borderId="0" xfId="1" applyFont="1" applyFill="1" applyBorder="1" applyAlignment="1">
      <alignment horizontal="center"/>
    </xf>
  </cellXfs>
  <cellStyles count="3">
    <cellStyle name="Currency" xfId="1" builtinId="4"/>
    <cellStyle name="Excel Built-in Normal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ates\Documents\Coates%202\Finances\Bank%20accounts%20&amp;%20financial%20anlysis\Bank%20transactions%20&amp;%20financial%20analysis\25-26%20Bank%20transactions%20&amp;%20financial%20analy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k community account"/>
      <sheetName val="Bank Comm Instant Access acc"/>
      <sheetName val="receipts-payments analysis"/>
      <sheetName val="Bank reconciliation  "/>
      <sheetName val="Sheet 7"/>
    </sheetNames>
    <sheetDataSet>
      <sheetData sheetId="0">
        <row r="60">
          <cell r="F60">
            <v>39.5600000000004</v>
          </cell>
        </row>
      </sheetData>
      <sheetData sheetId="1">
        <row r="35">
          <cell r="E35">
            <v>16296.300000000005</v>
          </cell>
        </row>
      </sheetData>
      <sheetData sheetId="2">
        <row r="101">
          <cell r="C101">
            <v>11973</v>
          </cell>
          <cell r="D101">
            <v>64.300000000000011</v>
          </cell>
          <cell r="E101">
            <v>678.46</v>
          </cell>
          <cell r="F101">
            <v>0</v>
          </cell>
          <cell r="J101">
            <v>605.01</v>
          </cell>
          <cell r="M101">
            <v>29.75</v>
          </cell>
          <cell r="N101">
            <v>29.17</v>
          </cell>
          <cell r="S101">
            <v>2040</v>
          </cell>
          <cell r="T101">
            <v>200</v>
          </cell>
          <cell r="U101">
            <v>250</v>
          </cell>
          <cell r="V101">
            <v>139.12</v>
          </cell>
          <cell r="W101">
            <v>661.98</v>
          </cell>
          <cell r="X101">
            <v>0</v>
          </cell>
          <cell r="Y101">
            <v>115.5</v>
          </cell>
          <cell r="Z101">
            <v>0</v>
          </cell>
          <cell r="AA101">
            <v>88</v>
          </cell>
          <cell r="AB101">
            <v>816.38</v>
          </cell>
          <cell r="AC101">
            <v>47</v>
          </cell>
          <cell r="AD101">
            <v>62.5</v>
          </cell>
          <cell r="AE101">
            <v>0</v>
          </cell>
        </row>
        <row r="103">
          <cell r="O103">
            <v>2022.25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topLeftCell="A25" workbookViewId="0">
      <selection activeCell="I35" sqref="I35"/>
    </sheetView>
  </sheetViews>
  <sheetFormatPr defaultRowHeight="14.25" x14ac:dyDescent="0.2"/>
  <cols>
    <col min="1" max="1" width="10.5703125" style="2" customWidth="1"/>
    <col min="2" max="2" width="9.7109375" style="2" customWidth="1"/>
    <col min="3" max="3" width="35.7109375" style="2" customWidth="1"/>
    <col min="4" max="4" width="11.28515625" style="2" customWidth="1"/>
    <col min="5" max="5" width="11.140625" style="2" customWidth="1"/>
    <col min="6" max="6" width="10.140625" style="2" bestFit="1" customWidth="1"/>
    <col min="7" max="7" width="13.42578125" style="2" customWidth="1"/>
    <col min="8" max="9" width="9.140625" style="2"/>
    <col min="10" max="10" width="12.140625" style="2" customWidth="1"/>
    <col min="11" max="11" width="9.140625" style="2"/>
    <col min="12" max="12" width="10.140625" style="2" bestFit="1" customWidth="1"/>
    <col min="13" max="16384" width="9.140625" style="2"/>
  </cols>
  <sheetData>
    <row r="1" spans="1:14" ht="15" x14ac:dyDescent="0.25">
      <c r="A1" s="1" t="s">
        <v>0</v>
      </c>
      <c r="H1" s="2" t="s">
        <v>1</v>
      </c>
    </row>
    <row r="2" spans="1:14" ht="15" x14ac:dyDescent="0.25">
      <c r="A2" s="3"/>
      <c r="B2" s="3"/>
      <c r="C2" s="4"/>
      <c r="D2" s="3"/>
      <c r="E2" s="3"/>
      <c r="F2" s="3"/>
      <c r="G2" s="3"/>
    </row>
    <row r="3" spans="1:14" ht="30" x14ac:dyDescent="0.25">
      <c r="A3" s="5" t="s">
        <v>2</v>
      </c>
      <c r="B3" s="6"/>
      <c r="C3" s="6"/>
      <c r="D3" s="7">
        <v>45960</v>
      </c>
      <c r="E3" s="8" t="s">
        <v>3</v>
      </c>
      <c r="F3" s="8" t="s">
        <v>4</v>
      </c>
      <c r="G3" s="9"/>
    </row>
    <row r="4" spans="1:14" ht="15" x14ac:dyDescent="0.25">
      <c r="A4" s="10">
        <v>9857.2900000000009</v>
      </c>
      <c r="B4" s="11"/>
      <c r="C4" s="9" t="s">
        <v>5</v>
      </c>
      <c r="D4" s="12">
        <f>A35</f>
        <v>10726.76</v>
      </c>
      <c r="E4" s="12">
        <f>D4</f>
        <v>10726.76</v>
      </c>
      <c r="F4" s="9"/>
      <c r="G4" s="9"/>
    </row>
    <row r="5" spans="1:14" ht="15" x14ac:dyDescent="0.25">
      <c r="A5" s="13"/>
      <c r="B5" s="3"/>
      <c r="C5" s="14" t="s">
        <v>6</v>
      </c>
      <c r="D5" s="13"/>
      <c r="E5" s="3"/>
      <c r="F5" s="3"/>
      <c r="G5" s="3"/>
      <c r="K5" s="9"/>
      <c r="L5" s="13"/>
    </row>
    <row r="6" spans="1:14" ht="15" x14ac:dyDescent="0.25">
      <c r="A6" s="12">
        <v>10938</v>
      </c>
      <c r="B6" s="15"/>
      <c r="C6" s="3" t="s">
        <v>7</v>
      </c>
      <c r="D6" s="12">
        <f>'[1]receipts-payments analysis'!C101</f>
        <v>11973</v>
      </c>
      <c r="E6" s="16">
        <v>11973</v>
      </c>
      <c r="F6" s="17">
        <f>E6-D6</f>
        <v>0</v>
      </c>
      <c r="G6" s="3"/>
      <c r="K6" s="3"/>
      <c r="L6" s="12"/>
    </row>
    <row r="7" spans="1:14" ht="15" x14ac:dyDescent="0.25">
      <c r="A7" s="12">
        <v>146.11000000000001</v>
      </c>
      <c r="B7" s="15"/>
      <c r="C7" s="3" t="s">
        <v>8</v>
      </c>
      <c r="D7" s="12">
        <f>'[1]receipts-payments analysis'!D101</f>
        <v>64.300000000000011</v>
      </c>
      <c r="E7" s="16">
        <v>100</v>
      </c>
      <c r="F7" s="17">
        <f>E7-D7</f>
        <v>35.699999999999989</v>
      </c>
      <c r="G7" s="3"/>
      <c r="K7" s="3"/>
      <c r="L7" s="12"/>
    </row>
    <row r="8" spans="1:14" ht="15" x14ac:dyDescent="0.25">
      <c r="A8" s="12">
        <v>705.12</v>
      </c>
      <c r="B8" s="15"/>
      <c r="C8" s="3" t="s">
        <v>9</v>
      </c>
      <c r="D8" s="12">
        <f>'[1]receipts-payments analysis'!E101</f>
        <v>678.46</v>
      </c>
      <c r="E8" s="16"/>
      <c r="F8" s="17">
        <f>E8-D8</f>
        <v>-678.46</v>
      </c>
      <c r="G8" s="3"/>
      <c r="K8" s="3"/>
      <c r="L8" s="12"/>
    </row>
    <row r="9" spans="1:14" ht="15" x14ac:dyDescent="0.25">
      <c r="A9" s="12"/>
      <c r="B9" s="15"/>
      <c r="C9" s="3" t="s">
        <v>10</v>
      </c>
      <c r="D9" s="12"/>
      <c r="E9" s="16"/>
      <c r="F9" s="17"/>
      <c r="G9" s="3"/>
      <c r="K9" s="3"/>
      <c r="L9" s="12"/>
    </row>
    <row r="10" spans="1:14" ht="15" x14ac:dyDescent="0.25">
      <c r="A10" s="12">
        <v>40</v>
      </c>
      <c r="B10" s="15"/>
      <c r="C10" s="3" t="s">
        <v>11</v>
      </c>
      <c r="D10" s="12">
        <f>'[1]receipts-payments analysis'!F101</f>
        <v>0</v>
      </c>
      <c r="E10" s="16"/>
      <c r="F10" s="17">
        <f t="shared" ref="F10" si="0">E10-D10</f>
        <v>0</v>
      </c>
      <c r="G10" s="3"/>
      <c r="K10" s="3"/>
      <c r="L10" s="12"/>
    </row>
    <row r="11" spans="1:14" ht="15" x14ac:dyDescent="0.25">
      <c r="A11" s="18">
        <f>SUM(A4:A10)</f>
        <v>21686.52</v>
      </c>
      <c r="B11" s="11"/>
      <c r="C11" s="19" t="s">
        <v>12</v>
      </c>
      <c r="D11" s="18">
        <f>SUM(D4:D10)</f>
        <v>23442.52</v>
      </c>
      <c r="E11" s="18">
        <f t="shared" ref="E11:F11" si="1">SUM(E4:E10)</f>
        <v>22799.760000000002</v>
      </c>
      <c r="F11" s="18">
        <f t="shared" si="1"/>
        <v>-642.76</v>
      </c>
      <c r="G11" s="9"/>
      <c r="J11" s="20"/>
      <c r="K11" s="21"/>
      <c r="L11" s="22"/>
      <c r="M11" s="20"/>
      <c r="N11" s="20"/>
    </row>
    <row r="12" spans="1:14" ht="30" x14ac:dyDescent="0.25">
      <c r="A12" s="13"/>
      <c r="B12" s="3"/>
      <c r="C12" s="14" t="s">
        <v>13</v>
      </c>
      <c r="D12" s="13"/>
      <c r="E12" s="23" t="s">
        <v>14</v>
      </c>
      <c r="F12" s="4" t="s">
        <v>4</v>
      </c>
      <c r="G12" s="3"/>
      <c r="J12" s="20"/>
      <c r="K12" s="21"/>
      <c r="L12" s="24"/>
      <c r="M12" s="20"/>
      <c r="N12" s="20"/>
    </row>
    <row r="13" spans="1:14" ht="15" x14ac:dyDescent="0.25">
      <c r="A13" s="13">
        <v>4.25</v>
      </c>
      <c r="B13" s="3"/>
      <c r="C13" s="3" t="s">
        <v>15</v>
      </c>
      <c r="D13" s="25">
        <f>'[1]receipts-payments analysis'!M101</f>
        <v>29.75</v>
      </c>
      <c r="E13" s="26">
        <v>0</v>
      </c>
      <c r="F13" s="17">
        <f t="shared" ref="F13:F31" si="2">E13-D13</f>
        <v>-29.75</v>
      </c>
      <c r="G13" s="3"/>
      <c r="J13" s="20"/>
      <c r="K13" s="21"/>
      <c r="L13" s="24"/>
      <c r="M13" s="20"/>
      <c r="N13" s="20"/>
    </row>
    <row r="14" spans="1:14" ht="15" x14ac:dyDescent="0.25">
      <c r="A14" s="27">
        <v>55.72</v>
      </c>
      <c r="B14" s="13"/>
      <c r="C14" s="3" t="s">
        <v>16</v>
      </c>
      <c r="D14" s="28">
        <f>'[1]receipts-payments analysis'!N101</f>
        <v>29.17</v>
      </c>
      <c r="E14" s="17">
        <v>50</v>
      </c>
      <c r="F14" s="17">
        <f t="shared" si="2"/>
        <v>20.83</v>
      </c>
      <c r="G14" s="3"/>
      <c r="J14" s="20"/>
      <c r="K14" s="29"/>
      <c r="L14" s="30"/>
      <c r="M14" s="20"/>
      <c r="N14" s="20"/>
    </row>
    <row r="15" spans="1:14" ht="15" x14ac:dyDescent="0.25">
      <c r="A15" s="17">
        <v>4177.7</v>
      </c>
      <c r="B15" s="13"/>
      <c r="C15" s="3" t="s">
        <v>17</v>
      </c>
      <c r="D15" s="31">
        <f>'[1]receipts-payments analysis'!O103</f>
        <v>2022.25</v>
      </c>
      <c r="E15" s="17">
        <v>4086</v>
      </c>
      <c r="F15" s="17">
        <f t="shared" si="2"/>
        <v>2063.75</v>
      </c>
      <c r="G15" s="3"/>
      <c r="I15" s="20"/>
      <c r="J15" s="32"/>
      <c r="K15" s="29"/>
      <c r="L15" s="33"/>
      <c r="M15" s="20"/>
      <c r="N15" s="20"/>
    </row>
    <row r="16" spans="1:14" ht="15" x14ac:dyDescent="0.25">
      <c r="A16" s="17">
        <v>2805</v>
      </c>
      <c r="B16" s="3"/>
      <c r="C16" s="3" t="s">
        <v>18</v>
      </c>
      <c r="D16" s="31">
        <f>'[1]receipts-payments analysis'!S101</f>
        <v>2040</v>
      </c>
      <c r="E16" s="17">
        <v>3060</v>
      </c>
      <c r="F16" s="17">
        <f t="shared" si="2"/>
        <v>1020</v>
      </c>
      <c r="G16" s="3"/>
      <c r="I16" s="20"/>
      <c r="J16" s="32"/>
      <c r="K16" s="29"/>
      <c r="L16" s="33"/>
      <c r="M16" s="20"/>
      <c r="N16" s="20"/>
    </row>
    <row r="17" spans="1:14" ht="15" x14ac:dyDescent="0.25">
      <c r="A17" s="17">
        <v>180</v>
      </c>
      <c r="B17" s="3"/>
      <c r="C17" s="3" t="s">
        <v>19</v>
      </c>
      <c r="D17" s="31">
        <f>'[1]receipts-payments analysis'!T101</f>
        <v>200</v>
      </c>
      <c r="E17" s="17">
        <v>200</v>
      </c>
      <c r="F17" s="17">
        <f t="shared" si="2"/>
        <v>0</v>
      </c>
      <c r="G17" s="3"/>
      <c r="I17" s="20"/>
      <c r="J17" s="32"/>
      <c r="K17" s="29"/>
      <c r="L17" s="33"/>
      <c r="M17" s="20"/>
      <c r="N17" s="20"/>
    </row>
    <row r="18" spans="1:14" ht="15" x14ac:dyDescent="0.25">
      <c r="A18" s="17">
        <v>314</v>
      </c>
      <c r="B18" s="3"/>
      <c r="C18" s="3" t="s">
        <v>20</v>
      </c>
      <c r="D18" s="31">
        <f>'[1]receipts-payments analysis'!U101</f>
        <v>250</v>
      </c>
      <c r="E18" s="17">
        <v>330</v>
      </c>
      <c r="F18" s="17">
        <f t="shared" si="2"/>
        <v>80</v>
      </c>
      <c r="G18" s="3"/>
      <c r="I18" s="20"/>
      <c r="J18" s="32"/>
      <c r="K18" s="29"/>
      <c r="L18" s="33"/>
      <c r="M18" s="20"/>
      <c r="N18" s="20"/>
    </row>
    <row r="19" spans="1:14" ht="15" x14ac:dyDescent="0.25">
      <c r="A19" s="17"/>
      <c r="B19" s="3"/>
      <c r="C19" s="3" t="s">
        <v>21</v>
      </c>
      <c r="D19" s="31">
        <f>'[1]receipts-payments analysis'!X101</f>
        <v>0</v>
      </c>
      <c r="E19" s="17">
        <v>100</v>
      </c>
      <c r="F19" s="17">
        <f t="shared" si="2"/>
        <v>100</v>
      </c>
      <c r="G19" s="3"/>
      <c r="I19" s="20"/>
      <c r="J19" s="32"/>
      <c r="K19" s="29"/>
      <c r="L19" s="33"/>
      <c r="M19" s="20"/>
      <c r="N19" s="20"/>
    </row>
    <row r="20" spans="1:14" ht="15" x14ac:dyDescent="0.25">
      <c r="A20" s="17">
        <v>125.44</v>
      </c>
      <c r="B20" s="3"/>
      <c r="C20" s="3" t="s">
        <v>22</v>
      </c>
      <c r="D20" s="31">
        <f>'[1]receipts-payments analysis'!V101</f>
        <v>139.12</v>
      </c>
      <c r="E20" s="17">
        <v>140</v>
      </c>
      <c r="F20" s="17">
        <f t="shared" si="2"/>
        <v>0.87999999999999545</v>
      </c>
      <c r="G20" s="3"/>
      <c r="I20" s="20"/>
      <c r="J20" s="32"/>
      <c r="K20" s="29"/>
      <c r="L20" s="33"/>
      <c r="M20" s="20"/>
      <c r="N20" s="20"/>
    </row>
    <row r="21" spans="1:14" ht="15" x14ac:dyDescent="0.25">
      <c r="A21" s="17">
        <v>617.70000000000005</v>
      </c>
      <c r="B21" s="3"/>
      <c r="C21" s="3" t="s">
        <v>23</v>
      </c>
      <c r="D21" s="31">
        <f>'[1]receipts-payments analysis'!W101</f>
        <v>661.98</v>
      </c>
      <c r="E21" s="17">
        <v>650</v>
      </c>
      <c r="F21" s="17">
        <f t="shared" si="2"/>
        <v>-11.980000000000018</v>
      </c>
      <c r="G21" s="3"/>
      <c r="I21" s="20"/>
      <c r="J21" s="32"/>
      <c r="K21" s="29"/>
      <c r="L21" s="33"/>
      <c r="M21" s="20"/>
      <c r="N21" s="20"/>
    </row>
    <row r="22" spans="1:14" ht="15" x14ac:dyDescent="0.25">
      <c r="A22" s="17">
        <v>239</v>
      </c>
      <c r="B22" s="3"/>
      <c r="C22" s="3" t="s">
        <v>24</v>
      </c>
      <c r="D22" s="31">
        <f>'[1]receipts-payments analysis'!Y101</f>
        <v>115.5</v>
      </c>
      <c r="E22" s="17">
        <v>198</v>
      </c>
      <c r="F22" s="17">
        <f t="shared" si="2"/>
        <v>82.5</v>
      </c>
      <c r="G22" s="3"/>
      <c r="I22" s="20"/>
      <c r="J22" s="32"/>
      <c r="K22" s="29"/>
      <c r="L22" s="33"/>
      <c r="M22" s="20"/>
      <c r="N22" s="20"/>
    </row>
    <row r="23" spans="1:14" ht="15" x14ac:dyDescent="0.25">
      <c r="A23" s="17">
        <v>21.5</v>
      </c>
      <c r="B23" s="13"/>
      <c r="C23" s="3" t="s">
        <v>10</v>
      </c>
      <c r="D23" s="31">
        <f>'[1]receipts-payments analysis'!Z101</f>
        <v>0</v>
      </c>
      <c r="E23" s="17">
        <v>25</v>
      </c>
      <c r="F23" s="17">
        <f t="shared" si="2"/>
        <v>25</v>
      </c>
      <c r="G23" s="3"/>
      <c r="I23" s="20"/>
      <c r="J23" s="32"/>
      <c r="K23" s="29"/>
      <c r="L23" s="34"/>
      <c r="M23" s="20"/>
      <c r="N23" s="20"/>
    </row>
    <row r="24" spans="1:14" ht="15" x14ac:dyDescent="0.25">
      <c r="A24" s="17">
        <v>723.5</v>
      </c>
      <c r="B24" s="3"/>
      <c r="C24" s="3" t="s">
        <v>25</v>
      </c>
      <c r="D24" s="31">
        <f>'[1]receipts-payments analysis'!AA101+'[1]receipts-payments analysis'!AB101</f>
        <v>904.38</v>
      </c>
      <c r="E24" s="17">
        <v>650</v>
      </c>
      <c r="F24" s="17">
        <f t="shared" si="2"/>
        <v>-254.38</v>
      </c>
      <c r="G24" s="3"/>
      <c r="I24" s="20"/>
      <c r="J24" s="32"/>
      <c r="K24" s="29"/>
      <c r="L24" s="33"/>
      <c r="M24" s="20"/>
      <c r="N24" s="20"/>
    </row>
    <row r="25" spans="1:14" ht="15" x14ac:dyDescent="0.25">
      <c r="A25" s="17">
        <v>35</v>
      </c>
      <c r="B25" s="3"/>
      <c r="C25" s="3" t="s">
        <v>26</v>
      </c>
      <c r="D25" s="31">
        <f>'[1]receipts-payments analysis'!AC101</f>
        <v>47</v>
      </c>
      <c r="E25" s="35">
        <v>135</v>
      </c>
      <c r="F25" s="17">
        <f t="shared" si="2"/>
        <v>88</v>
      </c>
      <c r="G25" s="3"/>
      <c r="I25" s="20"/>
      <c r="J25" s="32"/>
      <c r="K25" s="29"/>
      <c r="L25" s="33"/>
      <c r="M25" s="20"/>
      <c r="N25" s="20"/>
    </row>
    <row r="26" spans="1:14" ht="15" x14ac:dyDescent="0.25">
      <c r="A26" s="17">
        <v>997.5</v>
      </c>
      <c r="B26" s="3"/>
      <c r="C26" s="3" t="s">
        <v>27</v>
      </c>
      <c r="D26" s="31">
        <f>'[1]receipts-payments analysis'!AD101</f>
        <v>62.5</v>
      </c>
      <c r="E26" s="17">
        <v>750</v>
      </c>
      <c r="F26" s="17">
        <f t="shared" si="2"/>
        <v>687.5</v>
      </c>
      <c r="G26" s="3"/>
      <c r="I26" s="20"/>
      <c r="J26" s="32"/>
      <c r="K26" s="29"/>
      <c r="L26" s="34"/>
      <c r="M26" s="20"/>
      <c r="N26" s="20"/>
    </row>
    <row r="27" spans="1:14" ht="15" x14ac:dyDescent="0.25">
      <c r="A27" s="17"/>
      <c r="B27" s="3"/>
      <c r="C27" s="3" t="s">
        <v>28</v>
      </c>
      <c r="D27" s="31"/>
      <c r="E27" s="17">
        <v>1000</v>
      </c>
      <c r="F27" s="17">
        <f t="shared" si="2"/>
        <v>1000</v>
      </c>
      <c r="G27" s="3"/>
      <c r="I27" s="20"/>
      <c r="J27" s="32"/>
      <c r="K27" s="29"/>
      <c r="L27" s="34"/>
      <c r="M27" s="20"/>
      <c r="N27" s="20"/>
    </row>
    <row r="28" spans="1:14" ht="15.75" thickBot="1" x14ac:dyDescent="0.3">
      <c r="A28" s="36">
        <f>SUM(A13:A27)</f>
        <v>10296.31</v>
      </c>
      <c r="B28" s="3"/>
      <c r="C28" s="37" t="s">
        <v>29</v>
      </c>
      <c r="D28" s="31">
        <f>SUM(D13:D27)</f>
        <v>6501.6500000000005</v>
      </c>
      <c r="E28" s="36">
        <f>SUM(E13:E27)</f>
        <v>11374</v>
      </c>
      <c r="F28" s="17">
        <f t="shared" si="2"/>
        <v>4872.3499999999995</v>
      </c>
      <c r="G28" s="3"/>
      <c r="I28" s="20"/>
      <c r="J28" s="32"/>
      <c r="K28" s="21"/>
      <c r="L28" s="33"/>
      <c r="M28" s="20"/>
      <c r="N28" s="20"/>
    </row>
    <row r="29" spans="1:14" ht="15.75" thickTop="1" x14ac:dyDescent="0.25">
      <c r="A29" s="17"/>
      <c r="B29" s="38" t="s">
        <v>30</v>
      </c>
      <c r="C29" s="3" t="s">
        <v>31</v>
      </c>
      <c r="D29" s="17"/>
      <c r="E29" s="17">
        <v>0</v>
      </c>
      <c r="F29" s="17">
        <f t="shared" si="2"/>
        <v>0</v>
      </c>
      <c r="G29" s="3"/>
      <c r="I29" s="20"/>
      <c r="J29" s="32"/>
      <c r="K29" s="29"/>
      <c r="L29" s="34"/>
      <c r="M29" s="20"/>
      <c r="N29" s="20"/>
    </row>
    <row r="30" spans="1:14" x14ac:dyDescent="0.2">
      <c r="A30" s="17">
        <v>0</v>
      </c>
      <c r="B30" s="3"/>
      <c r="C30" s="3" t="s">
        <v>32</v>
      </c>
      <c r="D30" s="17">
        <v>0</v>
      </c>
      <c r="E30" s="17">
        <v>700</v>
      </c>
      <c r="F30" s="17">
        <f t="shared" si="2"/>
        <v>700</v>
      </c>
      <c r="G30" s="3"/>
      <c r="I30" s="20"/>
      <c r="J30" s="32"/>
      <c r="K30" s="29"/>
      <c r="L30" s="34"/>
      <c r="M30" s="20"/>
      <c r="N30" s="20"/>
    </row>
    <row r="31" spans="1:14" ht="15.75" thickBot="1" x14ac:dyDescent="0.3">
      <c r="A31" s="36">
        <f>SUM(A29:A30)</f>
        <v>0</v>
      </c>
      <c r="B31" s="9" t="s">
        <v>30</v>
      </c>
      <c r="C31" s="37" t="s">
        <v>29</v>
      </c>
      <c r="D31" s="36">
        <f>SUM(D29:D30)</f>
        <v>0</v>
      </c>
      <c r="E31" s="36">
        <f>SUM(E29:E30)</f>
        <v>700</v>
      </c>
      <c r="F31" s="36">
        <f t="shared" si="2"/>
        <v>700</v>
      </c>
      <c r="G31" s="3"/>
      <c r="I31" s="20"/>
      <c r="J31" s="32"/>
      <c r="K31" s="21"/>
      <c r="L31" s="33"/>
      <c r="M31" s="20"/>
      <c r="N31" s="20"/>
    </row>
    <row r="32" spans="1:14" ht="15.75" thickTop="1" x14ac:dyDescent="0.25">
      <c r="A32" s="34"/>
      <c r="B32" s="3"/>
      <c r="C32" s="21" t="s">
        <v>33</v>
      </c>
      <c r="D32" s="33">
        <f>'[1]receipts-payments analysis'!AE101</f>
        <v>0</v>
      </c>
      <c r="E32" s="34"/>
      <c r="F32" s="34"/>
      <c r="G32" s="3"/>
      <c r="I32" s="20"/>
      <c r="J32" s="20"/>
      <c r="K32" s="21"/>
      <c r="L32" s="33"/>
      <c r="M32" s="20"/>
      <c r="N32" s="20"/>
    </row>
    <row r="33" spans="1:14" ht="15" x14ac:dyDescent="0.25">
      <c r="A33" s="34">
        <v>663.45</v>
      </c>
      <c r="B33" s="3"/>
      <c r="C33" s="21" t="s">
        <v>34</v>
      </c>
      <c r="D33" s="33">
        <f>'[1]receipts-payments analysis'!J101</f>
        <v>605.01</v>
      </c>
      <c r="E33" s="34"/>
      <c r="F33" s="34"/>
      <c r="G33" s="3"/>
      <c r="I33" s="20"/>
      <c r="J33" s="20"/>
      <c r="K33" s="21"/>
      <c r="L33" s="33"/>
      <c r="M33" s="20"/>
      <c r="N33" s="20"/>
    </row>
    <row r="34" spans="1:14" ht="15" x14ac:dyDescent="0.25">
      <c r="A34" s="39">
        <f>A28+A31+A33</f>
        <v>10959.76</v>
      </c>
      <c r="B34" s="3"/>
      <c r="C34" s="40" t="s">
        <v>35</v>
      </c>
      <c r="D34" s="39">
        <f>D28+D31+D32+D33</f>
        <v>7106.6600000000008</v>
      </c>
      <c r="E34" s="39">
        <f>E28+E31</f>
        <v>12074</v>
      </c>
      <c r="F34" s="39">
        <f>E34-D34</f>
        <v>4967.3399999999992</v>
      </c>
      <c r="G34" s="3"/>
      <c r="I34" s="20"/>
      <c r="J34" s="41"/>
      <c r="K34" s="20"/>
      <c r="L34" s="20"/>
      <c r="M34" s="20"/>
      <c r="N34" s="20"/>
    </row>
    <row r="35" spans="1:14" ht="15" x14ac:dyDescent="0.25">
      <c r="A35" s="42">
        <f>A11-A34</f>
        <v>10726.76</v>
      </c>
      <c r="B35" s="3"/>
      <c r="C35" s="43" t="s">
        <v>36</v>
      </c>
      <c r="D35" s="42">
        <f>D11-D34</f>
        <v>16335.86</v>
      </c>
      <c r="E35" s="42"/>
      <c r="F35" s="42"/>
      <c r="G35" s="3"/>
      <c r="I35" s="20"/>
      <c r="J35" s="41"/>
      <c r="K35" s="20"/>
      <c r="L35" s="20"/>
      <c r="M35" s="20"/>
      <c r="N35" s="20"/>
    </row>
    <row r="36" spans="1:14" ht="15" x14ac:dyDescent="0.25">
      <c r="A36" s="42"/>
      <c r="B36" s="3"/>
      <c r="C36" s="43"/>
      <c r="D36" s="42"/>
      <c r="E36" s="42"/>
      <c r="F36" s="42"/>
      <c r="G36" s="3"/>
      <c r="I36" s="20"/>
      <c r="J36" s="41"/>
      <c r="K36" s="20"/>
      <c r="L36" s="20"/>
      <c r="M36" s="20"/>
      <c r="N36" s="20"/>
    </row>
    <row r="37" spans="1:14" ht="15" x14ac:dyDescent="0.25">
      <c r="A37" s="44"/>
      <c r="B37" s="3"/>
      <c r="C37" s="14" t="s">
        <v>37</v>
      </c>
      <c r="D37" s="13"/>
      <c r="E37" s="13"/>
      <c r="F37" s="3"/>
      <c r="G37" s="3"/>
      <c r="I37" s="20"/>
      <c r="J37" s="45"/>
      <c r="K37" s="20"/>
      <c r="L37" s="20"/>
    </row>
    <row r="38" spans="1:14" ht="15" x14ac:dyDescent="0.25">
      <c r="A38" s="15"/>
      <c r="B38" s="3"/>
      <c r="C38" s="3" t="s">
        <v>38</v>
      </c>
      <c r="D38" s="46">
        <f>'[1]Bank Comm Instant Access acc'!E35</f>
        <v>16296.300000000005</v>
      </c>
      <c r="E38" s="13"/>
      <c r="F38" s="9"/>
      <c r="G38" s="59"/>
      <c r="H38" s="20"/>
      <c r="I38" s="20"/>
      <c r="J38" s="41"/>
      <c r="K38" s="20"/>
      <c r="L38" s="20"/>
      <c r="M38" s="47"/>
    </row>
    <row r="39" spans="1:14" ht="15" x14ac:dyDescent="0.25">
      <c r="A39" s="48"/>
      <c r="B39" s="12"/>
      <c r="C39" s="3" t="s">
        <v>39</v>
      </c>
      <c r="D39" s="46">
        <f>'[1]Bank community account'!F60</f>
        <v>39.5600000000004</v>
      </c>
      <c r="E39" s="49"/>
      <c r="F39" s="13"/>
      <c r="G39" s="60"/>
      <c r="H39" s="20"/>
      <c r="I39" s="20"/>
      <c r="J39" s="50"/>
      <c r="K39" s="20"/>
      <c r="L39" s="20"/>
    </row>
    <row r="40" spans="1:14" ht="15" x14ac:dyDescent="0.25">
      <c r="A40" s="51"/>
      <c r="B40" s="13"/>
      <c r="C40" s="19" t="s">
        <v>40</v>
      </c>
      <c r="D40" s="52">
        <f>SUM(D38:D39)</f>
        <v>16335.860000000004</v>
      </c>
      <c r="E40" s="13"/>
      <c r="F40" s="13"/>
      <c r="G40" s="53"/>
      <c r="H40" s="20"/>
      <c r="I40" s="20"/>
      <c r="J40" s="20"/>
      <c r="K40" s="20"/>
      <c r="L40" s="20"/>
    </row>
    <row r="41" spans="1:14" ht="15" x14ac:dyDescent="0.25">
      <c r="A41" s="44"/>
      <c r="B41" s="13"/>
      <c r="C41" s="14" t="s">
        <v>41</v>
      </c>
      <c r="D41" s="46"/>
      <c r="E41" s="3"/>
      <c r="F41" s="3"/>
      <c r="G41" s="53"/>
    </row>
    <row r="42" spans="1:14" ht="15" x14ac:dyDescent="0.25">
      <c r="A42" s="51"/>
      <c r="B42" s="12"/>
      <c r="C42" s="3" t="s">
        <v>42</v>
      </c>
      <c r="D42" s="46"/>
      <c r="E42" s="12"/>
      <c r="F42" s="3"/>
      <c r="G42" s="3"/>
    </row>
    <row r="43" spans="1:14" ht="15" x14ac:dyDescent="0.25">
      <c r="A43" s="51"/>
      <c r="B43" s="12"/>
      <c r="C43" s="3" t="s">
        <v>43</v>
      </c>
      <c r="D43" s="18">
        <f>D40-(D41+D42)</f>
        <v>16335.860000000004</v>
      </c>
      <c r="E43" s="12"/>
      <c r="F43" s="3"/>
      <c r="G43" s="3"/>
    </row>
    <row r="44" spans="1:14" ht="15" x14ac:dyDescent="0.25">
      <c r="A44" s="54"/>
      <c r="B44" s="55"/>
      <c r="C44" s="3" t="s">
        <v>44</v>
      </c>
      <c r="D44" s="31"/>
      <c r="E44" s="3"/>
      <c r="F44" s="3"/>
      <c r="G44" s="3"/>
    </row>
    <row r="45" spans="1:14" ht="15" x14ac:dyDescent="0.25">
      <c r="A45" s="3"/>
      <c r="B45" s="3"/>
      <c r="C45" s="21" t="s">
        <v>45</v>
      </c>
      <c r="D45" s="56">
        <f>D40-SUM(D44:D44)</f>
        <v>16335.860000000004</v>
      </c>
      <c r="E45" s="3"/>
      <c r="F45" s="3"/>
      <c r="G45" s="3"/>
    </row>
    <row r="46" spans="1:14" ht="15" x14ac:dyDescent="0.25">
      <c r="A46" s="3"/>
      <c r="B46" s="57"/>
      <c r="C46" s="3"/>
      <c r="D46" s="58"/>
      <c r="E46" s="3"/>
      <c r="F46" s="3"/>
      <c r="G46" s="3"/>
    </row>
    <row r="47" spans="1:14" x14ac:dyDescent="0.2">
      <c r="A47" s="3"/>
      <c r="B47" s="3"/>
      <c r="C47" s="3"/>
      <c r="D47" s="3"/>
      <c r="E47" s="3"/>
      <c r="F47" s="3"/>
      <c r="G47" s="3"/>
    </row>
    <row r="48" spans="1:14" x14ac:dyDescent="0.2">
      <c r="A48" s="3"/>
      <c r="B48" s="3"/>
      <c r="C48" s="3"/>
      <c r="D48" s="3"/>
      <c r="E48" s="3"/>
      <c r="F48" s="3"/>
      <c r="G48" s="3"/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Coates Parish Clerk</dc:creator>
  <cp:lastModifiedBy>Coates Parish Clerk</cp:lastModifiedBy>
  <cp:lastPrinted>2025-10-31T10:25:17Z</cp:lastPrinted>
  <dcterms:created xsi:type="dcterms:W3CDTF">2025-10-30T16:16:55Z</dcterms:created>
  <dcterms:modified xsi:type="dcterms:W3CDTF">2025-10-31T10:25:55Z</dcterms:modified>
</cp:coreProperties>
</file>